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.sheehan\.ezuno\CheckOut\"/>
    </mc:Choice>
  </mc:AlternateContent>
  <xr:revisionPtr revIDLastSave="0" documentId="13_ncr:1_{FE87C719-337B-4A33-B231-A9BEC232F53A}" xr6:coauthVersionLast="47" xr6:coauthVersionMax="47" xr10:uidLastSave="{00000000-0000-0000-0000-000000000000}"/>
  <bookViews>
    <workbookView xWindow="8280" yWindow="-10800" windowWidth="11070" windowHeight="5730" xr2:uid="{674878A0-D976-495D-A9F8-37DB5DAC1826}"/>
  </bookViews>
  <sheets>
    <sheet name="QS Pool Calculator" sheetId="2" r:id="rId1"/>
    <sheet name="Calculation" sheetId="4" state="hidden" r:id="rId2"/>
  </sheets>
  <definedNames>
    <definedName name="_xlnm.Print_Area" localSheetId="0">'QS Pool Calculator'!$A$1:$J$25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G16" i="2"/>
  <c r="C16" i="2"/>
  <c r="A23" i="2"/>
  <c r="B1" i="4" l="1"/>
  <c r="D5" i="4" s="1"/>
  <c r="F22" i="2"/>
  <c r="B5" i="4" l="1"/>
  <c r="C5" i="4"/>
  <c r="D4" i="4"/>
  <c r="B4" i="4"/>
  <c r="B22" i="2"/>
  <c r="D22" i="2"/>
  <c r="E5" i="4" l="1"/>
  <c r="E4" i="4"/>
  <c r="D12" i="2"/>
  <c r="H22" i="2" l="1"/>
  <c r="F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Lexogen</author>
  </authors>
  <commentList>
    <comment ref="B5" authorId="0" shapeId="0" xr:uid="{EC6C3D66-5A95-4158-8BC1-F19DEFFA11A4}">
      <text>
        <r>
          <rPr>
            <b/>
            <sz val="9"/>
            <color indexed="81"/>
            <rFont val="Tahoma"/>
            <family val="2"/>
          </rPr>
          <t>Please enter number of samples here.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774F5EB8-758A-4FAE-901B-7E84D7CA2030}">
      <text>
        <r>
          <rPr>
            <b/>
            <sz val="9"/>
            <color indexed="81"/>
            <rFont val="Tahoma"/>
            <charset val="1"/>
          </rPr>
          <t>10% surplus added to reagent volumes.</t>
        </r>
      </text>
    </comment>
  </commentList>
</comments>
</file>

<file path=xl/sharedStrings.xml><?xml version="1.0" encoding="utf-8"?>
<sst xmlns="http://schemas.openxmlformats.org/spreadsheetml/2006/main" count="29" uniqueCount="29">
  <si>
    <t>Minimum</t>
  </si>
  <si>
    <t>Maximum</t>
  </si>
  <si>
    <t>First Strand cDNA Synthesis Mix (FS)</t>
  </si>
  <si>
    <t>Enzyme Mix 1 (E1)</t>
  </si>
  <si>
    <t xml:space="preserve">   GUIDELINES</t>
  </si>
  <si>
    <t>Number of RT reactions per pool</t>
  </si>
  <si>
    <t xml:space="preserve">   Pooling and Purification of Sample-Barcoded RTs</t>
  </si>
  <si>
    <t>Minimum input</t>
  </si>
  <si>
    <t>Maximum input</t>
  </si>
  <si>
    <t xml:space="preserve">  Input amount (ng) per pool</t>
  </si>
  <si>
    <t xml:space="preserve">   First Strand cDNA Synthesis – Reverse Transcription</t>
  </si>
  <si>
    <r>
      <t xml:space="preserve">   </t>
    </r>
    <r>
      <rPr>
        <b/>
        <sz val="36"/>
        <color rgb="FF004462"/>
        <rFont val="Arial"/>
        <family val="2"/>
      </rPr>
      <t>QuantSeq-Pool Calculator</t>
    </r>
  </si>
  <si>
    <r>
      <t xml:space="preserve">Volume (μl) of Purification Solution (PS)
</t>
    </r>
    <r>
      <rPr>
        <b/>
        <sz val="12"/>
        <color theme="0" tint="-4.9989318521683403E-2"/>
        <rFont val="Arial"/>
        <family val="2"/>
      </rPr>
      <t>Step 6</t>
    </r>
  </si>
  <si>
    <r>
      <t xml:space="preserve">Volume (μl) of 80% EtOH
</t>
    </r>
    <r>
      <rPr>
        <b/>
        <sz val="12"/>
        <color theme="0" tint="-4.9989318521683403E-2"/>
        <rFont val="Arial"/>
        <family val="2"/>
      </rPr>
      <t xml:space="preserve">Step 9 </t>
    </r>
  </si>
  <si>
    <t>Sample 1</t>
  </si>
  <si>
    <t>Sample 2</t>
  </si>
  <si>
    <t>Volume (μl) after pooling
Step 5</t>
  </si>
  <si>
    <t>Volume (μl) of Purification Buffer (PB)
Step 6</t>
  </si>
  <si>
    <t>Volume (μl) of Purification Solution (PS)
Step 6</t>
  </si>
  <si>
    <t xml:space="preserve">Volume (μl) of 80% EtOH
Step 9 </t>
  </si>
  <si>
    <t>Number of samples per pool</t>
  </si>
  <si>
    <t xml:space="preserve">  Number of samples per pool</t>
  </si>
  <si>
    <t xml:space="preserve">  Input amount (ng) per sample</t>
  </si>
  <si>
    <t>Input amount (ng) per sample</t>
  </si>
  <si>
    <t>Volume (μl) of reagents to add per sample in Step 3</t>
  </si>
  <si>
    <r>
      <t xml:space="preserve">Volume (μl) of pooled reactions
</t>
    </r>
    <r>
      <rPr>
        <b/>
        <sz val="12"/>
        <color theme="0" tint="-4.9989318521683403E-2"/>
        <rFont val="Arial"/>
        <family val="2"/>
      </rPr>
      <t>Step 5</t>
    </r>
  </si>
  <si>
    <r>
      <t xml:space="preserve">Volume (μl) of Purification Beads (PB)
</t>
    </r>
    <r>
      <rPr>
        <b/>
        <sz val="12"/>
        <color theme="0" tint="-4.9989318521683403E-2"/>
        <rFont val="Arial"/>
        <family val="2"/>
      </rPr>
      <t>Step 6</t>
    </r>
  </si>
  <si>
    <t>Dithiothreitol (DTT)</t>
  </si>
  <si>
    <r>
      <t xml:space="preserve">Have questions about this tool or QuantSeq-Pool? Please send an email to </t>
    </r>
    <r>
      <rPr>
        <b/>
        <i/>
        <sz val="16"/>
        <color rgb="FF002060"/>
        <rFont val="Arial"/>
        <family val="2"/>
      </rPr>
      <t>support@lexogen.com</t>
    </r>
    <r>
      <rPr>
        <i/>
        <sz val="16"/>
        <color rgb="FF002060"/>
        <rFont val="Arial"/>
        <family val="2"/>
      </rPr>
      <t xml:space="preserve"> and we can assist!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</si>
</sst>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A8DA70"/>
      <name val="Arial"/>
      <family val="2"/>
    </font>
    <font>
      <b/>
      <sz val="14"/>
      <color rgb="FFA8DA70"/>
      <name val="Arial"/>
      <family val="2"/>
    </font>
    <font>
      <sz val="12"/>
      <color theme="0" tint="-4.9989318521683403E-2"/>
      <name val="Arial"/>
      <family val="2"/>
    </font>
    <font>
      <b/>
      <sz val="14"/>
      <color rgb="FF18294C"/>
      <name val="Arial"/>
      <family val="2"/>
    </font>
    <font>
      <b/>
      <sz val="16"/>
      <color rgb="FF27437B"/>
      <name val="Arial"/>
      <family val="2"/>
    </font>
    <font>
      <sz val="16"/>
      <color rgb="FF9C0006"/>
      <name val="Arial"/>
      <family val="2"/>
    </font>
    <font>
      <b/>
      <sz val="14"/>
      <color theme="0" tint="-4.9989318521683403E-2"/>
      <name val="Arial"/>
      <family val="2"/>
    </font>
    <font>
      <b/>
      <sz val="36"/>
      <color rgb="FF18294C"/>
      <name val="Arial"/>
      <family val="2"/>
    </font>
    <font>
      <b/>
      <sz val="14"/>
      <color theme="1"/>
      <name val="Arial"/>
      <family val="2"/>
    </font>
    <font>
      <b/>
      <u/>
      <sz val="14"/>
      <color rgb="FFFF8181"/>
      <name val="Arial"/>
      <family val="2"/>
    </font>
    <font>
      <b/>
      <sz val="18"/>
      <color rgb="FF7DA00C"/>
      <name val="Arial"/>
      <family val="2"/>
    </font>
    <font>
      <b/>
      <sz val="14"/>
      <color rgb="FF7DA00C"/>
      <name val="Arial"/>
      <family val="2"/>
    </font>
    <font>
      <b/>
      <sz val="12"/>
      <color theme="0" tint="-4.9989318521683403E-2"/>
      <name val="Arial"/>
      <family val="2"/>
    </font>
    <font>
      <b/>
      <sz val="36"/>
      <color rgb="FF0044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i/>
      <sz val="16"/>
      <color rgb="FF002060"/>
      <name val="Arial"/>
      <family val="2"/>
    </font>
    <font>
      <b/>
      <i/>
      <sz val="16"/>
      <color rgb="FF0020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id">
        <bgColor rgb="FF18294C"/>
      </patternFill>
    </fill>
    <fill>
      <gradientFill degree="90">
        <stop position="0">
          <color theme="1" tint="0.34900967436750391"/>
        </stop>
        <stop position="1">
          <color theme="1" tint="0.1490218817712943"/>
        </stop>
      </gradientFill>
    </fill>
    <fill>
      <patternFill patternType="lightGrid">
        <bgColor rgb="FF004462"/>
      </patternFill>
    </fill>
    <fill>
      <gradientFill degree="90">
        <stop position="0">
          <color rgb="FF004462"/>
        </stop>
        <stop position="1">
          <color rgb="FF0A1120"/>
        </stop>
      </gradientFill>
    </fill>
    <fill>
      <patternFill patternType="solid">
        <fgColor theme="1" tint="0.34998626667073579"/>
        <bgColor theme="1" tint="0.499984740745262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rgb="FFA8DA70"/>
      </top>
      <bottom/>
      <diagonal/>
    </border>
    <border>
      <left/>
      <right style="thick">
        <color rgb="FF18294C"/>
      </right>
      <top/>
      <bottom style="thick">
        <color rgb="FFA8DA7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rgb="FF7EC333"/>
      </bottom>
      <diagonal/>
    </border>
    <border>
      <left/>
      <right/>
      <top style="thick">
        <color rgb="FF7DA00C"/>
      </top>
      <bottom/>
      <diagonal/>
    </border>
    <border>
      <left/>
      <right/>
      <top style="thick">
        <color rgb="FF7DA00C"/>
      </top>
      <bottom style="thick">
        <color rgb="FF7DA00C"/>
      </bottom>
      <diagonal/>
    </border>
    <border>
      <left/>
      <right style="thick">
        <color rgb="FF7DA00C"/>
      </right>
      <top style="thick">
        <color rgb="FF7DA00C"/>
      </top>
      <bottom/>
      <diagonal/>
    </border>
    <border>
      <left/>
      <right/>
      <top/>
      <bottom style="thick">
        <color rgb="FF7DA00C"/>
      </bottom>
      <diagonal/>
    </border>
    <border>
      <left style="thick">
        <color rgb="FF7DA00C"/>
      </left>
      <right/>
      <top/>
      <bottom/>
      <diagonal/>
    </border>
    <border>
      <left style="thin">
        <color theme="0"/>
      </left>
      <right/>
      <top style="thin">
        <color theme="0"/>
      </top>
      <bottom style="thick">
        <color rgb="FF7DA00C"/>
      </bottom>
      <diagonal/>
    </border>
    <border>
      <left/>
      <right style="thin">
        <color theme="0"/>
      </right>
      <top style="thin">
        <color theme="0"/>
      </top>
      <bottom style="thick">
        <color rgb="FF7DA00C"/>
      </bottom>
      <diagonal/>
    </border>
    <border>
      <left style="thick">
        <color rgb="FF7DA00C"/>
      </left>
      <right/>
      <top style="thick">
        <color rgb="FF7DA00C"/>
      </top>
      <bottom/>
      <diagonal/>
    </border>
    <border>
      <left style="thick">
        <color rgb="FF7DA00C"/>
      </left>
      <right/>
      <top style="thin">
        <color theme="0"/>
      </top>
      <bottom/>
      <diagonal/>
    </border>
    <border>
      <left/>
      <right style="thick">
        <color rgb="FF7DA00C"/>
      </right>
      <top/>
      <bottom/>
      <diagonal/>
    </border>
    <border>
      <left/>
      <right style="thick">
        <color rgb="FF004462"/>
      </right>
      <top style="thick">
        <color rgb="FF004462"/>
      </top>
      <bottom/>
      <diagonal/>
    </border>
    <border>
      <left/>
      <right style="thick">
        <color rgb="FF004462"/>
      </right>
      <top/>
      <bottom style="thin">
        <color theme="0"/>
      </bottom>
      <diagonal/>
    </border>
    <border>
      <left/>
      <right style="thick">
        <color rgb="FF004462"/>
      </right>
      <top style="thin">
        <color theme="0"/>
      </top>
      <bottom style="thin">
        <color theme="0"/>
      </bottom>
      <diagonal/>
    </border>
    <border>
      <left/>
      <right style="thick">
        <color rgb="FF004462"/>
      </right>
      <top/>
      <bottom/>
      <diagonal/>
    </border>
    <border>
      <left/>
      <right/>
      <top style="thin">
        <color theme="0"/>
      </top>
      <bottom style="thick">
        <color rgb="FF004462"/>
      </bottom>
      <diagonal/>
    </border>
    <border>
      <left/>
      <right style="thick">
        <color rgb="FF004462"/>
      </right>
      <top style="thin">
        <color theme="0"/>
      </top>
      <bottom style="thick">
        <color rgb="FF004462"/>
      </bottom>
      <diagonal/>
    </border>
    <border>
      <left/>
      <right/>
      <top style="thick">
        <color rgb="FF004462"/>
      </top>
      <bottom/>
      <diagonal/>
    </border>
    <border>
      <left/>
      <right/>
      <top style="medium">
        <color rgb="FF7DA00C"/>
      </top>
      <bottom/>
      <diagonal/>
    </border>
    <border>
      <left style="thick">
        <color rgb="FF004462"/>
      </left>
      <right/>
      <top style="thick">
        <color rgb="FF004462"/>
      </top>
      <bottom/>
      <diagonal/>
    </border>
    <border>
      <left style="thick">
        <color rgb="FF004462"/>
      </left>
      <right/>
      <top/>
      <bottom style="thin">
        <color theme="0"/>
      </bottom>
      <diagonal/>
    </border>
    <border>
      <left style="thick">
        <color rgb="FF004462"/>
      </left>
      <right/>
      <top style="thin">
        <color theme="0"/>
      </top>
      <bottom style="thin">
        <color theme="0"/>
      </bottom>
      <diagonal/>
    </border>
    <border>
      <left style="thick">
        <color rgb="FF004462"/>
      </left>
      <right/>
      <top style="thin">
        <color theme="0"/>
      </top>
      <bottom style="thick">
        <color rgb="FF004462"/>
      </bottom>
      <diagonal/>
    </border>
    <border>
      <left style="thick">
        <color rgb="FF004462"/>
      </left>
      <right style="thick">
        <color rgb="FF004462"/>
      </right>
      <top/>
      <bottom style="thick">
        <color rgb="FF004462"/>
      </bottom>
      <diagonal/>
    </border>
    <border>
      <left/>
      <right/>
      <top/>
      <bottom style="medium">
        <color rgb="FF7DA00C"/>
      </bottom>
      <diagonal/>
    </border>
    <border>
      <left style="thick">
        <color rgb="FF7DA00C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ck">
        <color rgb="FF004462"/>
      </bottom>
      <diagonal/>
    </border>
    <border>
      <left/>
      <right style="thick">
        <color rgb="FFA8DA70"/>
      </right>
      <top style="thin">
        <color rgb="FF004462"/>
      </top>
      <bottom style="double">
        <color rgb="FF004462"/>
      </bottom>
      <diagonal/>
    </border>
    <border>
      <left/>
      <right/>
      <top style="thin">
        <color rgb="FF004462"/>
      </top>
      <bottom style="double">
        <color rgb="FF004462"/>
      </bottom>
      <diagonal/>
    </border>
    <border>
      <left/>
      <right style="thick">
        <color rgb="FF7DA00C"/>
      </right>
      <top style="thin">
        <color theme="0"/>
      </top>
      <bottom style="thick">
        <color rgb="FF7DA00C"/>
      </bottom>
      <diagonal/>
    </border>
    <border>
      <left/>
      <right style="thin">
        <color theme="0"/>
      </right>
      <top style="thick">
        <color rgb="FF7DA00C"/>
      </top>
      <bottom/>
      <diagonal/>
    </border>
    <border>
      <left style="thin">
        <color theme="0"/>
      </left>
      <right/>
      <top style="thick">
        <color rgb="FF7DA00C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ck">
        <color rgb="FF7DA00C"/>
      </right>
      <top/>
      <bottom style="thin">
        <color theme="0"/>
      </bottom>
      <diagonal/>
    </border>
    <border>
      <left style="thick">
        <color rgb="FF7DA00C"/>
      </left>
      <right/>
      <top style="thick">
        <color rgb="FF7DA00C"/>
      </top>
      <bottom style="thin">
        <color theme="0"/>
      </bottom>
      <diagonal/>
    </border>
    <border>
      <left/>
      <right style="thin">
        <color theme="0"/>
      </right>
      <top style="thick">
        <color rgb="FF7DA00C"/>
      </top>
      <bottom style="thin">
        <color theme="0"/>
      </bottom>
      <diagonal/>
    </border>
    <border>
      <left style="thin">
        <color theme="0"/>
      </left>
      <right/>
      <top style="thick">
        <color rgb="FF7DA00C"/>
      </top>
      <bottom style="thin">
        <color theme="0"/>
      </bottom>
      <diagonal/>
    </border>
    <border>
      <left style="thick">
        <color rgb="FF7DA00C"/>
      </left>
      <right/>
      <top style="thick">
        <color rgb="FF7DA00C"/>
      </top>
      <bottom style="thick">
        <color rgb="FF7DA00C"/>
      </bottom>
      <diagonal/>
    </border>
    <border>
      <left/>
      <right style="thick">
        <color rgb="FF7DA00C"/>
      </right>
      <top style="thick">
        <color rgb="FF7DA00C"/>
      </top>
      <bottom style="thick">
        <color rgb="FF7DA00C"/>
      </bottom>
      <diagonal/>
    </border>
    <border>
      <left style="thin">
        <color theme="0"/>
      </left>
      <right/>
      <top/>
      <bottom style="thick">
        <color rgb="FF7DA00C"/>
      </bottom>
      <diagonal/>
    </border>
    <border>
      <left style="thick">
        <color rgb="FF7DA00C"/>
      </left>
      <right/>
      <top style="thin">
        <color theme="0"/>
      </top>
      <bottom style="thick">
        <color rgb="FF7DA00C"/>
      </bottom>
      <diagonal/>
    </border>
    <border>
      <left/>
      <right style="thin">
        <color theme="0"/>
      </right>
      <top/>
      <bottom style="thick">
        <color rgb="FF7DA00C"/>
      </bottom>
      <diagonal/>
    </border>
    <border>
      <left/>
      <right style="thick">
        <color rgb="FF7DA00C"/>
      </right>
      <top style="thick">
        <color rgb="FF7DA00C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rgb="FF004462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1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/>
    <xf numFmtId="0" fontId="6" fillId="4" borderId="0" xfId="1" applyFont="1" applyFill="1" applyBorder="1" applyAlignment="1">
      <alignment horizontal="left" vertical="center"/>
    </xf>
    <xf numFmtId="0" fontId="3" fillId="4" borderId="0" xfId="0" applyFont="1" applyFill="1" applyBorder="1"/>
    <xf numFmtId="0" fontId="11" fillId="2" borderId="3" xfId="0" applyFont="1" applyFill="1" applyBorder="1" applyAlignment="1"/>
    <xf numFmtId="0" fontId="6" fillId="6" borderId="0" xfId="1" applyFont="1" applyFill="1" applyBorder="1" applyAlignment="1">
      <alignment horizontal="left" vertical="center"/>
    </xf>
    <xf numFmtId="0" fontId="6" fillId="6" borderId="15" xfId="1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 wrapText="1"/>
    </xf>
    <xf numFmtId="0" fontId="3" fillId="6" borderId="0" xfId="0" applyFont="1" applyFill="1" applyBorder="1"/>
    <xf numFmtId="0" fontId="3" fillId="6" borderId="10" xfId="0" applyFont="1" applyFill="1" applyBorder="1"/>
    <xf numFmtId="0" fontId="3" fillId="6" borderId="9" xfId="0" applyFont="1" applyFill="1" applyBorder="1"/>
    <xf numFmtId="0" fontId="6" fillId="6" borderId="9" xfId="1" applyFont="1" applyFill="1" applyBorder="1" applyAlignment="1">
      <alignment horizontal="left" vertical="center"/>
    </xf>
    <xf numFmtId="0" fontId="7" fillId="7" borderId="2" xfId="1" applyFont="1" applyFill="1" applyBorder="1" applyAlignment="1">
      <alignment vertical="center"/>
    </xf>
    <xf numFmtId="0" fontId="6" fillId="7" borderId="2" xfId="1" applyFont="1" applyFill="1" applyBorder="1" applyAlignment="1">
      <alignment horizontal="left" vertical="center"/>
    </xf>
    <xf numFmtId="0" fontId="6" fillId="6" borderId="10" xfId="1" applyFont="1" applyFill="1" applyBorder="1" applyAlignment="1">
      <alignment horizontal="left" vertical="center"/>
    </xf>
    <xf numFmtId="164" fontId="4" fillId="6" borderId="6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/>
    <xf numFmtId="0" fontId="9" fillId="2" borderId="0" xfId="0" applyFont="1" applyFill="1" applyBorder="1" applyAlignment="1"/>
    <xf numFmtId="0" fontId="9" fillId="2" borderId="19" xfId="0" applyFont="1" applyFill="1" applyBorder="1" applyAlignment="1"/>
    <xf numFmtId="0" fontId="8" fillId="8" borderId="4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7" fillId="7" borderId="23" xfId="1" applyFont="1" applyFill="1" applyBorder="1" applyAlignment="1">
      <alignment vertical="center"/>
    </xf>
    <xf numFmtId="0" fontId="6" fillId="7" borderId="23" xfId="1" applyFont="1" applyFill="1" applyBorder="1" applyAlignment="1">
      <alignment horizontal="left" vertical="center"/>
    </xf>
    <xf numFmtId="0" fontId="16" fillId="5" borderId="24" xfId="1" applyFont="1" applyFill="1" applyBorder="1" applyAlignment="1">
      <alignment vertical="center"/>
    </xf>
    <xf numFmtId="0" fontId="16" fillId="7" borderId="23" xfId="1" applyFont="1" applyFill="1" applyBorder="1" applyAlignment="1">
      <alignment vertical="center"/>
    </xf>
    <xf numFmtId="0" fontId="16" fillId="7" borderId="2" xfId="1" applyFont="1" applyFill="1" applyBorder="1" applyAlignment="1">
      <alignment vertical="center"/>
    </xf>
    <xf numFmtId="0" fontId="3" fillId="6" borderId="15" xfId="0" applyFont="1" applyFill="1" applyBorder="1"/>
    <xf numFmtId="0" fontId="10" fillId="9" borderId="2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5" fillId="6" borderId="0" xfId="0" applyFont="1" applyFill="1" applyBorder="1" applyAlignment="1">
      <alignment horizontal="center" vertical="center"/>
    </xf>
    <xf numFmtId="0" fontId="16" fillId="5" borderId="22" xfId="1" applyFont="1" applyFill="1" applyBorder="1" applyAlignment="1">
      <alignment vertical="center"/>
    </xf>
    <xf numFmtId="164" fontId="4" fillId="6" borderId="0" xfId="0" applyNumberFormat="1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vertical="center" wrapText="1"/>
    </xf>
    <xf numFmtId="0" fontId="3" fillId="6" borderId="7" xfId="0" applyFont="1" applyFill="1" applyBorder="1"/>
    <xf numFmtId="0" fontId="8" fillId="5" borderId="13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164" fontId="14" fillId="3" borderId="46" xfId="0" applyNumberFormat="1" applyFont="1" applyFill="1" applyBorder="1" applyAlignment="1">
      <alignment horizontal="center" vertical="center" wrapText="1"/>
    </xf>
    <xf numFmtId="164" fontId="14" fillId="3" borderId="12" xfId="0" applyNumberFormat="1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164" fontId="14" fillId="3" borderId="45" xfId="0" applyNumberFormat="1" applyFont="1" applyFill="1" applyBorder="1" applyAlignment="1">
      <alignment horizontal="center" vertical="center" wrapText="1"/>
    </xf>
    <xf numFmtId="164" fontId="14" fillId="3" borderId="47" xfId="0" applyNumberFormat="1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164" fontId="14" fillId="3" borderId="11" xfId="0" applyNumberFormat="1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164" fontId="14" fillId="3" borderId="35" xfId="0" applyNumberFormat="1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164" fontId="14" fillId="3" borderId="14" xfId="0" applyNumberFormat="1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8" fillId="8" borderId="25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0" fontId="18" fillId="8" borderId="26" xfId="0" applyFont="1" applyFill="1" applyBorder="1" applyAlignment="1">
      <alignment horizontal="left" vertical="center" wrapText="1"/>
    </xf>
    <xf numFmtId="0" fontId="18" fillId="8" borderId="49" xfId="0" applyFont="1" applyFill="1" applyBorder="1" applyAlignment="1">
      <alignment horizontal="left" vertical="center" wrapText="1"/>
    </xf>
    <xf numFmtId="0" fontId="18" fillId="8" borderId="27" xfId="0" applyFont="1" applyFill="1" applyBorder="1" applyAlignment="1">
      <alignment horizontal="left" vertical="center" wrapText="1"/>
    </xf>
    <xf numFmtId="0" fontId="18" fillId="8" borderId="20" xfId="0" applyFont="1" applyFill="1" applyBorder="1" applyAlignment="1">
      <alignment horizontal="left" vertical="center" wrapText="1"/>
    </xf>
    <xf numFmtId="0" fontId="17" fillId="7" borderId="50" xfId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DA00C"/>
      <color rgb="FF66FF66"/>
      <color rgb="FF004462"/>
      <color rgb="FFFF8181"/>
      <color rgb="FFCCF254"/>
      <color rgb="FF162646"/>
      <color rgb="FF9C0006"/>
      <color rgb="FF0A1120"/>
      <color rgb="FF1F345F"/>
      <color rgb="FF284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152399</xdr:colOff>
      <xdr:row>0</xdr:row>
      <xdr:rowOff>198663</xdr:rowOff>
    </xdr:from>
    <xdr:ext cx="1956193" cy="443594"/>
    <xdr:pic>
      <xdr:nvPicPr>
        <xdr:cNvPr id="3" name="Picture 2">
          <a:extLst>
            <a:ext uri="{FF2B5EF4-FFF2-40B4-BE49-F238E27FC236}">
              <a16:creationId xmlns:a16="http://schemas.microsoft.com/office/drawing/2014/main" id="{6E3F44D2-3921-4AB9-A001-34CAB6E34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" y="198663"/>
          <a:ext cx="1956193" cy="4435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BBF7-513C-4336-87E4-8ED9582D2099}">
  <sheetPr>
    <pageSetUpPr fitToPage="1"/>
  </sheetPr>
  <dimension ref="A1:L35"/>
  <sheetViews>
    <sheetView tabSelected="1" topLeftCell="A4" zoomScale="80" zoomScaleNormal="80" zoomScaleSheetLayoutView="90" workbookViewId="0">
      <selection activeCell="B5" sqref="B5"/>
    </sheetView>
  </sheetViews>
  <sheetFormatPr defaultColWidth="0" defaultRowHeight="13.8" customHeight="1" zeroHeight="1" x14ac:dyDescent="0.25"/>
  <cols>
    <col min="1" max="1" width="17.44140625" style="2" customWidth="1"/>
    <col min="2" max="9" width="20.109375" style="2" customWidth="1"/>
    <col min="10" max="10" width="17.44140625" style="2" customWidth="1"/>
    <col min="11" max="11" width="8.88671875" style="4" hidden="1" customWidth="1"/>
    <col min="12" max="16384" width="8.88671875" style="2" hidden="1"/>
  </cols>
  <sheetData>
    <row r="1" spans="1:12" s="1" customFormat="1" ht="66.599999999999994" customHeight="1" thickBot="1" x14ac:dyDescent="0.3">
      <c r="A1" s="59" t="s">
        <v>11</v>
      </c>
      <c r="B1" s="59"/>
      <c r="C1" s="59"/>
      <c r="D1" s="59"/>
      <c r="E1" s="59"/>
      <c r="F1" s="59"/>
      <c r="G1" s="59"/>
      <c r="H1" s="59"/>
      <c r="I1" s="59"/>
      <c r="J1" s="60"/>
    </row>
    <row r="2" spans="1:12" s="1" customFormat="1" ht="20.399999999999999" customHeight="1" thickTop="1" thickBot="1" x14ac:dyDescent="0.4">
      <c r="A2" s="65"/>
      <c r="B2" s="65"/>
      <c r="C2" s="65"/>
      <c r="D2" s="65"/>
      <c r="E2" s="65"/>
      <c r="F2" s="66"/>
      <c r="G2" s="66"/>
      <c r="H2" s="66"/>
      <c r="I2" s="19"/>
      <c r="J2" s="19"/>
      <c r="K2" s="7"/>
      <c r="L2" s="7"/>
    </row>
    <row r="3" spans="1:12" s="1" customFormat="1" ht="43.8" customHeight="1" thickTop="1" x14ac:dyDescent="0.3">
      <c r="A3" s="20"/>
      <c r="B3" s="73" t="s">
        <v>20</v>
      </c>
      <c r="C3" s="20"/>
      <c r="D3" s="20"/>
      <c r="E3" s="21"/>
      <c r="F3" s="31" t="s">
        <v>4</v>
      </c>
      <c r="G3" s="38"/>
      <c r="H3" s="28" t="s">
        <v>0</v>
      </c>
      <c r="I3" s="27" t="s">
        <v>1</v>
      </c>
      <c r="J3" s="20"/>
    </row>
    <row r="4" spans="1:12" s="1" customFormat="1" ht="34.950000000000003" customHeight="1" x14ac:dyDescent="0.3">
      <c r="B4" s="73"/>
      <c r="C4" s="20"/>
      <c r="E4" s="21"/>
      <c r="F4" s="67" t="s">
        <v>22</v>
      </c>
      <c r="G4" s="68"/>
      <c r="H4" s="22">
        <v>10</v>
      </c>
      <c r="I4" s="23">
        <v>120</v>
      </c>
      <c r="J4" s="20"/>
    </row>
    <row r="5" spans="1:12" s="1" customFormat="1" ht="34.950000000000003" customHeight="1" thickBot="1" x14ac:dyDescent="0.35">
      <c r="B5" s="35">
        <v>8</v>
      </c>
      <c r="C5" s="20"/>
      <c r="E5" s="21"/>
      <c r="F5" s="69" t="s">
        <v>9</v>
      </c>
      <c r="G5" s="70"/>
      <c r="H5" s="22">
        <v>80</v>
      </c>
      <c r="I5" s="24">
        <v>960</v>
      </c>
      <c r="J5" s="20"/>
    </row>
    <row r="6" spans="1:12" s="1" customFormat="1" ht="34.799999999999997" customHeight="1" thickTop="1" thickBot="1" x14ac:dyDescent="0.35">
      <c r="C6" s="20"/>
      <c r="E6" s="21"/>
      <c r="F6" s="71" t="s">
        <v>21</v>
      </c>
      <c r="G6" s="72"/>
      <c r="H6" s="25">
        <v>8</v>
      </c>
      <c r="I6" s="26">
        <v>96</v>
      </c>
      <c r="J6" s="20"/>
    </row>
    <row r="7" spans="1:12" s="1" customFormat="1" ht="20.399999999999999" customHeight="1" thickTop="1" thickBot="1" x14ac:dyDescent="0.4">
      <c r="A7" s="76"/>
      <c r="B7" s="76"/>
      <c r="C7" s="76"/>
      <c r="D7" s="76"/>
      <c r="E7" s="65"/>
      <c r="F7" s="65"/>
      <c r="G7" s="65"/>
      <c r="H7" s="65"/>
      <c r="I7" s="65"/>
      <c r="J7" s="65"/>
      <c r="K7" s="77"/>
      <c r="L7" s="7"/>
    </row>
    <row r="8" spans="1:12" s="1" customFormat="1" ht="24.6" customHeight="1" x14ac:dyDescent="0.25">
      <c r="A8" s="32" t="s">
        <v>10</v>
      </c>
      <c r="B8" s="29"/>
      <c r="C8" s="29"/>
      <c r="D8" s="29"/>
      <c r="E8" s="29"/>
      <c r="F8" s="29"/>
      <c r="G8" s="29"/>
      <c r="H8" s="29"/>
      <c r="I8" s="29"/>
      <c r="J8" s="30"/>
    </row>
    <row r="9" spans="1:12" s="1" customFormat="1" ht="12.6" customHeight="1" thickBot="1" x14ac:dyDescent="0.3">
      <c r="A9" s="5"/>
      <c r="B9" s="5"/>
      <c r="C9" s="5"/>
      <c r="D9" s="5"/>
      <c r="E9" s="5"/>
      <c r="F9" s="5"/>
      <c r="G9" s="5"/>
      <c r="H9" s="6"/>
      <c r="I9" s="5"/>
      <c r="J9" s="5"/>
    </row>
    <row r="10" spans="1:12" s="1" customFormat="1" ht="25.2" customHeight="1" thickTop="1" thickBot="1" x14ac:dyDescent="0.3">
      <c r="A10" s="11"/>
      <c r="B10" s="8"/>
      <c r="C10" s="8"/>
      <c r="D10" s="56" t="s">
        <v>23</v>
      </c>
      <c r="E10" s="57"/>
      <c r="F10" s="57"/>
      <c r="G10" s="58"/>
      <c r="H10" s="11"/>
      <c r="I10" s="8"/>
      <c r="J10" s="8"/>
    </row>
    <row r="11" spans="1:12" s="1" customFormat="1" ht="25.2" customHeight="1" thickTop="1" x14ac:dyDescent="0.25">
      <c r="A11" s="11"/>
      <c r="B11" s="8"/>
      <c r="C11" s="8"/>
      <c r="D11" s="61" t="s">
        <v>7</v>
      </c>
      <c r="E11" s="62"/>
      <c r="F11" s="53" t="s">
        <v>8</v>
      </c>
      <c r="G11" s="54"/>
      <c r="H11" s="11"/>
      <c r="I11" s="8"/>
      <c r="J11" s="8"/>
    </row>
    <row r="12" spans="1:12" s="1" customFormat="1" ht="20.399999999999999" customHeight="1" thickBot="1" x14ac:dyDescent="0.3">
      <c r="A12" s="11"/>
      <c r="B12" s="8"/>
      <c r="C12" s="8"/>
      <c r="D12" s="63">
        <f>IF(B5="","",IF(OR(B5&lt;8,B5&gt;96),"Error",10))</f>
        <v>10</v>
      </c>
      <c r="E12" s="64"/>
      <c r="F12" s="52">
        <f>IF(B5="","",IF(OR(B5&lt;8,B5&gt;96),"Error",I5/B5))</f>
        <v>120</v>
      </c>
      <c r="G12" s="55"/>
      <c r="H12" s="12"/>
      <c r="I12" s="8"/>
      <c r="J12" s="8"/>
    </row>
    <row r="13" spans="1:12" s="1" customFormat="1" ht="25.2" customHeight="1" thickTop="1" thickBot="1" x14ac:dyDescent="0.35">
      <c r="A13" s="11"/>
      <c r="B13" s="8"/>
      <c r="C13" s="8"/>
      <c r="D13" s="18"/>
      <c r="E13" s="18"/>
      <c r="F13" s="18"/>
      <c r="G13" s="39"/>
      <c r="H13" s="11"/>
      <c r="I13" s="8"/>
      <c r="J13" s="8"/>
    </row>
    <row r="14" spans="1:12" s="1" customFormat="1" ht="25.2" customHeight="1" thickTop="1" thickBot="1" x14ac:dyDescent="0.3">
      <c r="A14" s="11"/>
      <c r="B14" s="9"/>
      <c r="C14" s="56" t="s">
        <v>24</v>
      </c>
      <c r="D14" s="57"/>
      <c r="E14" s="57"/>
      <c r="F14" s="57"/>
      <c r="G14" s="57"/>
      <c r="H14" s="58"/>
      <c r="I14" s="8"/>
      <c r="J14" s="8"/>
    </row>
    <row r="15" spans="1:12" s="1" customFormat="1" ht="36.6" customHeight="1" thickTop="1" x14ac:dyDescent="0.25">
      <c r="A15" s="11"/>
      <c r="B15" s="9"/>
      <c r="C15" s="44" t="s">
        <v>2</v>
      </c>
      <c r="D15" s="45"/>
      <c r="E15" s="48" t="s">
        <v>27</v>
      </c>
      <c r="F15" s="43"/>
      <c r="G15" s="53" t="s">
        <v>3</v>
      </c>
      <c r="H15" s="54"/>
      <c r="I15" s="8"/>
      <c r="J15" s="8"/>
    </row>
    <row r="16" spans="1:12" s="1" customFormat="1" ht="20.399999999999999" customHeight="1" thickBot="1" x14ac:dyDescent="0.3">
      <c r="A16" s="11"/>
      <c r="B16" s="9"/>
      <c r="C16" s="46">
        <f>IF(B5="","",IF(OR(B5&lt;8,B5&gt;96),"Error",2.75*B5))</f>
        <v>22</v>
      </c>
      <c r="D16" s="47"/>
      <c r="E16" s="49">
        <f>IF(B5="","",IF(OR(B5&lt;8,B5&gt;96),"Error",0.275*B5))</f>
        <v>2.2000000000000002</v>
      </c>
      <c r="F16" s="50"/>
      <c r="G16" s="52">
        <f>IF(B5="","",IF(OR(B5&lt;8,B5&gt;96),"Error",0.275*B5))</f>
        <v>2.2000000000000002</v>
      </c>
      <c r="H16" s="55"/>
      <c r="I16" s="8"/>
      <c r="J16" s="8"/>
    </row>
    <row r="17" spans="1:11" s="1" customFormat="1" ht="20.399999999999999" customHeight="1" thickTop="1" thickBot="1" x14ac:dyDescent="0.3">
      <c r="A17" s="13"/>
      <c r="B17" s="13"/>
      <c r="C17" s="41"/>
      <c r="D17" s="10"/>
      <c r="E17" s="10"/>
      <c r="F17" s="10"/>
      <c r="G17" s="40"/>
      <c r="H17" s="13"/>
      <c r="I17" s="13"/>
      <c r="J17" s="14"/>
    </row>
    <row r="18" spans="1:11" s="1" customFormat="1" ht="24.6" customHeight="1" thickTop="1" x14ac:dyDescent="0.25">
      <c r="A18" s="33" t="s">
        <v>6</v>
      </c>
      <c r="B18" s="15"/>
      <c r="C18" s="15"/>
      <c r="D18" s="15"/>
      <c r="E18" s="15"/>
      <c r="F18" s="15"/>
      <c r="G18" s="15"/>
      <c r="H18" s="15"/>
      <c r="I18" s="15"/>
      <c r="J18" s="16"/>
    </row>
    <row r="19" spans="1:11" s="1" customFormat="1" ht="12.6" customHeight="1" thickBo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1" s="1" customFormat="1" ht="39.6" customHeight="1" thickTop="1" x14ac:dyDescent="0.25">
      <c r="A20" s="11"/>
      <c r="B20" s="42" t="s">
        <v>25</v>
      </c>
      <c r="C20" s="43"/>
      <c r="D20" s="48" t="s">
        <v>26</v>
      </c>
      <c r="E20" s="43"/>
      <c r="F20" s="48" t="s">
        <v>12</v>
      </c>
      <c r="G20" s="43"/>
      <c r="H20" s="48" t="s">
        <v>13</v>
      </c>
      <c r="I20" s="78"/>
      <c r="J20" s="8"/>
    </row>
    <row r="21" spans="1:11" s="1" customFormat="1" ht="21" customHeight="1" x14ac:dyDescent="0.25">
      <c r="A21" s="11"/>
      <c r="B21" s="44"/>
      <c r="C21" s="45"/>
      <c r="D21" s="51"/>
      <c r="E21" s="45"/>
      <c r="F21" s="51"/>
      <c r="G21" s="45"/>
      <c r="H21" s="51"/>
      <c r="I21" s="79"/>
      <c r="J21" s="8"/>
    </row>
    <row r="22" spans="1:11" s="3" customFormat="1" ht="53.4" customHeight="1" thickBot="1" x14ac:dyDescent="0.3">
      <c r="A22" s="34"/>
      <c r="B22" s="46">
        <f>IF(B5="","",IF(OR(B5&lt;8,B5&gt;96),"Error",IF(AND(B5&gt;56,B5&lt;=96),"Purification Reaction 1 = "&amp;ROUNDUP(B5/2,0)*9&amp;CHAR(10)&amp;"Purification Reaction 2 = "&amp;ROUNDDOWN(B5/2,0)*9,B5*9)))</f>
        <v>72</v>
      </c>
      <c r="C22" s="47"/>
      <c r="D22" s="52">
        <f>IF(B5="","",IF(OR(B5&lt;8,B5&gt;96),"Error",IF(AND(B5&gt;56,B5&lt;=96),"Purification Reaction 1 = 24.0"&amp;CHAR(10)&amp;"Purification Reaction 2 = 24.0",24)))</f>
        <v>24</v>
      </c>
      <c r="E22" s="47"/>
      <c r="F22" s="52">
        <f>IF(B5="","",IF(OR(B5&lt;8,B5&gt;96),"Error",IF(B5&lt;=56,13.5*B5-24,"Purification Reaction 1 = "&amp;FIXED(13.5*ROUNDUP(B5/2,0)-24,1)&amp;CHAR(10)&amp;"Purification Reaction 2 = "&amp;FIXED(13.5*ROUNDDOWN(B5/2,0)-24,1))))</f>
        <v>84</v>
      </c>
      <c r="G22" s="47"/>
      <c r="H22" s="52" t="str">
        <f>IF(B5="","",IF(OR(B5&lt;8,B5&gt;96),"Error",IF(B5&lt;=56,Calculation!E4,"Purification Reaction 1 = "&amp;Calculation!E4&amp;CHAR(10)&amp;"Purification Reaction 2 = "&amp;Calculation!E5)))</f>
        <v>180.0</v>
      </c>
      <c r="I22" s="55"/>
      <c r="J22" s="17"/>
    </row>
    <row r="23" spans="1:11" s="3" customFormat="1" ht="31.2" customHeight="1" thickTop="1" x14ac:dyDescent="0.25">
      <c r="A23" s="74" t="str">
        <f>IF(B5="","",IF(AND(B5&gt;56,B5&lt;=96),"*** Split into two purification reactions (Rxn 1 = "&amp;ROUNDUP(B5/2,0)&amp;" samples &amp; Rxn 2 = "&amp;ROUNDDOWN(B5/2,0)&amp;" samples) for greater than 56 samples ***",""))</f>
        <v/>
      </c>
      <c r="B23" s="75"/>
      <c r="C23" s="75"/>
      <c r="D23" s="75"/>
      <c r="E23" s="75"/>
      <c r="F23" s="75"/>
      <c r="G23" s="75"/>
      <c r="H23" s="75"/>
      <c r="I23" s="75"/>
      <c r="J23" s="74"/>
    </row>
    <row r="24" spans="1:11" s="3" customFormat="1" ht="31.2" customHeight="1" thickBot="1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11" ht="28.8" customHeight="1" thickTop="1" thickBot="1" x14ac:dyDescent="0.3">
      <c r="A25" s="80" t="s">
        <v>28</v>
      </c>
      <c r="B25" s="80"/>
      <c r="C25" s="80"/>
      <c r="D25" s="80"/>
      <c r="E25" s="80"/>
      <c r="F25" s="80"/>
      <c r="G25" s="80"/>
      <c r="H25" s="80"/>
      <c r="I25" s="80"/>
      <c r="J25" s="80"/>
      <c r="K25" s="2"/>
    </row>
    <row r="26" spans="1:11" s="3" customFormat="1" ht="31.2" customHeight="1" thickTop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</row>
    <row r="27" spans="1:11" hidden="1" x14ac:dyDescent="0.25">
      <c r="K27" s="2"/>
    </row>
    <row r="28" spans="1:11" hidden="1" x14ac:dyDescent="0.25">
      <c r="K28" s="2"/>
    </row>
    <row r="29" spans="1:11" hidden="1" x14ac:dyDescent="0.25">
      <c r="K29" s="2"/>
    </row>
    <row r="30" spans="1:11" hidden="1" x14ac:dyDescent="0.25">
      <c r="K30" s="2"/>
    </row>
    <row r="31" spans="1:11" hidden="1" x14ac:dyDescent="0.25">
      <c r="K31" s="2"/>
    </row>
    <row r="32" spans="1:11" hidden="1" x14ac:dyDescent="0.25">
      <c r="K32" s="2"/>
    </row>
    <row r="33" spans="11:11" hidden="1" x14ac:dyDescent="0.25">
      <c r="K33" s="2"/>
    </row>
    <row r="34" spans="11:11" hidden="1" x14ac:dyDescent="0.25">
      <c r="K34" s="2"/>
    </row>
    <row r="35" spans="11:11" hidden="1" x14ac:dyDescent="0.25">
      <c r="K35" s="2"/>
    </row>
  </sheetData>
  <sheetProtection sheet="1" objects="1" scenarios="1" selectLockedCells="1"/>
  <mergeCells count="32">
    <mergeCell ref="A25:J25"/>
    <mergeCell ref="A23:J23"/>
    <mergeCell ref="A7:D7"/>
    <mergeCell ref="D22:E22"/>
    <mergeCell ref="H22:I22"/>
    <mergeCell ref="E7:H7"/>
    <mergeCell ref="I7:K7"/>
    <mergeCell ref="D20:E21"/>
    <mergeCell ref="H20:I21"/>
    <mergeCell ref="C14:H14"/>
    <mergeCell ref="A1:J1"/>
    <mergeCell ref="D11:E11"/>
    <mergeCell ref="D12:E12"/>
    <mergeCell ref="A2:D2"/>
    <mergeCell ref="E2:H2"/>
    <mergeCell ref="D10:G10"/>
    <mergeCell ref="F11:G11"/>
    <mergeCell ref="F12:G12"/>
    <mergeCell ref="F4:G4"/>
    <mergeCell ref="F5:G5"/>
    <mergeCell ref="F6:G6"/>
    <mergeCell ref="B3:B4"/>
    <mergeCell ref="B20:C21"/>
    <mergeCell ref="B22:C22"/>
    <mergeCell ref="C15:D15"/>
    <mergeCell ref="C16:D16"/>
    <mergeCell ref="E15:F15"/>
    <mergeCell ref="E16:F16"/>
    <mergeCell ref="F20:G21"/>
    <mergeCell ref="F22:G22"/>
    <mergeCell ref="G15:H15"/>
    <mergeCell ref="G16:H16"/>
  </mergeCells>
  <conditionalFormatting sqref="D12:E12">
    <cfRule type="containsText" dxfId="16" priority="18" operator="containsText" text="Error">
      <formula>NOT(ISERROR(SEARCH("Error",D12)))</formula>
    </cfRule>
  </conditionalFormatting>
  <conditionalFormatting sqref="C16">
    <cfRule type="containsText" dxfId="15" priority="16" operator="containsText" text="Error">
      <formula>NOT(ISERROR(SEARCH("Error",C16)))</formula>
    </cfRule>
  </conditionalFormatting>
  <conditionalFormatting sqref="E16">
    <cfRule type="containsText" dxfId="14" priority="15" operator="containsText" text="Error">
      <formula>NOT(ISERROR(SEARCH("Error",E16)))</formula>
    </cfRule>
  </conditionalFormatting>
  <conditionalFormatting sqref="A7:D7">
    <cfRule type="containsText" dxfId="13" priority="12" operator="containsText" text="See">
      <formula>NOT(ISERROR(SEARCH("See",A7)))</formula>
    </cfRule>
  </conditionalFormatting>
  <conditionalFormatting sqref="L7">
    <cfRule type="containsText" dxfId="12" priority="11" operator="containsText" text="See">
      <formula>NOT(ISERROR(SEARCH("See",L7)))</formula>
    </cfRule>
  </conditionalFormatting>
  <conditionalFormatting sqref="E7:H7">
    <cfRule type="containsText" dxfId="11" priority="10" operator="containsText" text="See">
      <formula>NOT(ISERROR(SEARCH("See",E7)))</formula>
    </cfRule>
  </conditionalFormatting>
  <conditionalFormatting sqref="I7:K7">
    <cfRule type="containsText" dxfId="10" priority="9" operator="containsText" text="See">
      <formula>NOT(ISERROR(SEARCH("See",I7)))</formula>
    </cfRule>
  </conditionalFormatting>
  <conditionalFormatting sqref="A2:D2">
    <cfRule type="containsText" dxfId="9" priority="8" operator="containsText" text="See">
      <formula>NOT(ISERROR(SEARCH("See",A2)))</formula>
    </cfRule>
  </conditionalFormatting>
  <conditionalFormatting sqref="L2">
    <cfRule type="containsText" dxfId="8" priority="7" operator="containsText" text="See">
      <formula>NOT(ISERROR(SEARCH("See",L2)))</formula>
    </cfRule>
  </conditionalFormatting>
  <conditionalFormatting sqref="E2:H2">
    <cfRule type="containsText" dxfId="7" priority="6" operator="containsText" text="See">
      <formula>NOT(ISERROR(SEARCH("See",E2)))</formula>
    </cfRule>
  </conditionalFormatting>
  <conditionalFormatting sqref="I2:K2">
    <cfRule type="containsText" dxfId="6" priority="5" operator="containsText" text="See">
      <formula>NOT(ISERROR(SEARCH("See",I2)))</formula>
    </cfRule>
  </conditionalFormatting>
  <conditionalFormatting sqref="B22 D22:F22">
    <cfRule type="containsText" dxfId="5" priority="4" operator="containsText" text="Error">
      <formula>NOT(ISERROR(SEARCH("Error",B22)))</formula>
    </cfRule>
  </conditionalFormatting>
  <conditionalFormatting sqref="H22">
    <cfRule type="containsText" dxfId="4" priority="3" operator="containsText" text="Error">
      <formula>NOT(ISERROR(SEARCH("Error",H22)))</formula>
    </cfRule>
  </conditionalFormatting>
  <conditionalFormatting sqref="G16">
    <cfRule type="containsText" dxfId="3" priority="2" operator="containsText" text="Error">
      <formula>NOT(ISERROR(SEARCH("Error",G16)))</formula>
    </cfRule>
  </conditionalFormatting>
  <conditionalFormatting sqref="H6">
    <cfRule type="expression" dxfId="2" priority="19">
      <formula>IF($B$5="",FALSE,IF($B$5&lt;8,TRUE,FALSE))</formula>
    </cfRule>
  </conditionalFormatting>
  <conditionalFormatting sqref="I6">
    <cfRule type="expression" dxfId="1" priority="20">
      <formula>IF($B$5="",FALSE,IF($B$5&gt;96,TRUE,FALSE))</formula>
    </cfRule>
  </conditionalFormatting>
  <conditionalFormatting sqref="F12:G12">
    <cfRule type="containsText" dxfId="0" priority="1" operator="containsText" text="Error">
      <formula>NOT(ISERROR(SEARCH("Error",F12)))</formula>
    </cfRule>
  </conditionalFormatting>
  <pageMargins left="0.7" right="0.7" top="0.75" bottom="0.75" header="0.3" footer="0.3"/>
  <pageSetup paperSize="9" scale="44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1840-01EA-467A-9144-D1F4CCA78FAB}">
  <dimension ref="A1:E5"/>
  <sheetViews>
    <sheetView workbookViewId="0">
      <selection activeCell="D5" sqref="D5"/>
    </sheetView>
  </sheetViews>
  <sheetFormatPr defaultRowHeight="14.4" x14ac:dyDescent="0.3"/>
  <cols>
    <col min="1" max="1" width="28" bestFit="1" customWidth="1"/>
    <col min="2" max="2" width="26.44140625" bestFit="1" customWidth="1"/>
    <col min="3" max="3" width="37" bestFit="1" customWidth="1"/>
    <col min="4" max="4" width="38.5546875" bestFit="1" customWidth="1"/>
    <col min="5" max="5" width="26.88671875" bestFit="1" customWidth="1"/>
  </cols>
  <sheetData>
    <row r="1" spans="1:5" x14ac:dyDescent="0.3">
      <c r="A1" t="s">
        <v>5</v>
      </c>
      <c r="B1">
        <f>'QS Pool Calculator'!B5</f>
        <v>8</v>
      </c>
    </row>
    <row r="3" spans="1:5" ht="28.8" x14ac:dyDescent="0.3">
      <c r="B3" s="36" t="s">
        <v>16</v>
      </c>
      <c r="C3" s="36" t="s">
        <v>17</v>
      </c>
      <c r="D3" s="36" t="s">
        <v>18</v>
      </c>
      <c r="E3" s="36" t="s">
        <v>19</v>
      </c>
    </row>
    <row r="4" spans="1:5" ht="14.4" customHeight="1" x14ac:dyDescent="0.3">
      <c r="A4" t="s">
        <v>14</v>
      </c>
      <c r="B4">
        <f>IF(B1="","",IF(OR(B1&lt;8,B1&gt;96),"Error",IF(AND(B1&gt;56,B1&lt;=96),ROUNDUP(B1/2,0)*9,B1*9)))</f>
        <v>72</v>
      </c>
      <c r="C4">
        <v>24</v>
      </c>
      <c r="D4">
        <f>IF(B1="","",IF(OR(B1&lt;8,B1&gt;96),"Error",IF(B1&lt;=56,13.5*B1-24,FIXED(13.5*ROUNDUP(B1/2,0)-24,1))))</f>
        <v>84</v>
      </c>
      <c r="E4" t="str">
        <f>IF(B1=8,FIXED(B4+C4+D4,1),FIXED(B4+C4+D4+40,1))</f>
        <v>180.0</v>
      </c>
    </row>
    <row r="5" spans="1:5" x14ac:dyDescent="0.3">
      <c r="A5" t="s">
        <v>15</v>
      </c>
      <c r="B5" t="str">
        <f>IF(B1="","",IF(OR(B1&lt;8,B1&gt;96),"Error",IF(AND(B1&gt;56,B1&lt;=96),ROUNDDOWN(B1/2,0)*9,"")))</f>
        <v/>
      </c>
      <c r="C5" t="str">
        <f>IF(B1&lt;=56,"",24)</f>
        <v/>
      </c>
      <c r="D5" t="str">
        <f>IF(B1="","",IF(OR(B1&lt;8,B1&gt;96),"Error",IF(B1&lt;=56,"",FIXED(13.5*ROUNDDOWN(B1/2,0)-24,1))))</f>
        <v/>
      </c>
      <c r="E5" t="str">
        <f>IF(B1&lt;=56,"",FIXED(B5+C5+D5+40,1))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QS Pool Calculator</vt:lpstr>
      <vt:lpstr>Calculation</vt:lpstr>
      <vt:lpstr>'QS Pool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Sheeha</dc:creator>
  <cp:lastModifiedBy>Lexogen</cp:lastModifiedBy>
  <cp:lastPrinted>2020-11-17T01:03:04Z</cp:lastPrinted>
  <dcterms:created xsi:type="dcterms:W3CDTF">2020-11-14T20:25:44Z</dcterms:created>
  <dcterms:modified xsi:type="dcterms:W3CDTF">2022-03-25T16:08:00Z</dcterms:modified>
</cp:coreProperties>
</file>